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F70A01F3-84CD-46BF-B471-15F92B15B044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<sst xmlns="http://schemas.openxmlformats.org/spreadsheetml/2006/main" count="569" uniqueCount="269">
  <si>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</si>
  <si>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</si>
  <si>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</si>
  <si>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</si>
  <si>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</si>
  <si>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</si>
  <si>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</si>
  <si>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</si>
  <si>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</si>
  <si>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</si>
  <si>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</si>
  <si>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</si>
  <si>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</si>
  <si>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</si>
  <si>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</si>
  <si>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</si>
  <si>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</si>
  <si>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</si>
  <si>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</si>
  <si>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</si>
  <si>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</si>
  <si>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</si>
  <si>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</si>
  <si>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</si>
  <si>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</si>
  <si>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</si>
  <si>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</si>
  <si>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</si>
  <si>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</si>
  <si>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</si>
  <si>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</si>
  <si>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</si>
  <si>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</si>
  <si>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</si>
  <si>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</si>
  <si>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</si>
  <si>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</si>
  <si>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</si>
  <si>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</si>
  <si>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</si>
  <si>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</si>
  <si>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</si>
  <si>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</si>
  <si>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</si>
  <si>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</si>
  <si>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</si>
  <si>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</si>
  <si>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</si>
  <si>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</si>
  <si>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</si>
  <si>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</si>
  <si>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</si>
  <si>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</si>
  <si>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</si>
  <si>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</si>
  <si>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</si>
  <si>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</si>
  <si>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</si>
  <si>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</si>
  <si>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</si>
  <si>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</si>
  <si>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</si>
  <si>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</si>
  <si>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</si>
  <si>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</si>
  <si>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</si>
  <si>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</si>
  <si>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</si>
  <si>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</si>
  <si>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</si>
  <si>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</si>
  <si>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</si>
  <si>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</si>
  <si>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</si>
  <si>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</si>
  <si>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</si>
  <si>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</si>
  <si>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</si>
  <si>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</si>
  <si>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</si>
  <si>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</si>
  <si>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</si>
  <si>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</si>
  <si>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</si>
  <si>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</si>
  <si>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</si>
  <si>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</si>
  <si>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</si>
  <si>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</si>
  <si>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</si>
  <si>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</si>
  <si>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</si>
  <si>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</si>
  <si>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</si>
  <si>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</si>
  <si>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</si>
  <si>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</si>
  <si>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</si>
  <si>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</si>
  <si>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</si>
  <si>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</si>
  <si>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</si>
  <si>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</si>
  <si>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</si>
  <si>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</si>
  <si>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</si>
  <si>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</si>
  <si>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</si>
  <si>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</si>
  <si>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</si>
  <si>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</si>
  <si>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</si>
  <si>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</si>
  <si>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</si>
  <si>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</si>
  <si>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</si>
  <si>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</si>
  <si>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</si>
  <si>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</si>
  <si>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</si>
  <si>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</si>
  <si>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</si>
  <si>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</si>
  <si>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</si>
  <si>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</si>
  <si>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</si>
  <si>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</si>
  <si>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</si>
  <si>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</si>
  <si>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</si>
  <si>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</si>
  <si>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</si>
  <si>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</si>
  <si>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</si>
  <si>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</si>
  <si>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</si>
  <si>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</si>
  <si>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</si>
  <si>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</si>
  <si>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</si>
  <si>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</si>
  <si>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</si>
  <si>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</si>
  <si>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</si>
  <si>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</si>
  <si>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</si>
  <si>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</si>
  <si>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</si>
  <si>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</si>
  <si>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</si>
  <si>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</si>
  <si>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</si>
  <si>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</si>
  <si>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</si>
  <si>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</si>
  <si>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</si>
  <si>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</si>
  <si>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</si>
  <si>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</si>
  <si>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</si>
  <si>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</si>
  <si>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</si>
  <si>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</si>
  <si>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</si>
  <si>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</si>
  <si>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</si>
  <si>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</si>
  <si>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</si>
  <si>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</si>
  <si>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</si>
  <si>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</si>
  <si>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</si>
  <si>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</si>
  <si>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</si>
  <si>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</si>
  <si>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</si>
  <si>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</si>
  <si>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</si>
  <si>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</si>
  <si>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</si>
  <si>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</si>
  <si>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</si>
  <si>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</si>
  <si>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</si>
  <si>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</si>
  <si>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</si>
  <si>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</si>
  <si>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</si>
  <si>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</si>
  <si>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</si>
  <si>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</si>
  <si>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</si>
  <si>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</si>
  <si>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</si>
  <si>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</si>
  <si>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</si>
  <si>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</si>
  <si>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</si>
  <si>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</si>
  <si>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</si>
  <si>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</si>
  <si>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</si>
  <si>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</si>
  <si>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</si>
  <si>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</si>
  <si>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</si>
  <si>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</si>
  <si>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</si>
  <si>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</si>
  <si>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</si>
  <si>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</si>
  <si>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</si>
  <si>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</si>
  <si>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</si>
  <si>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</si>
  <si>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</si>
  <si>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</si>
  <si>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</si>
  <si>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</si>
  <si>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</si>
  <si>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</si>
  <si>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</si>
  <si>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</si>
  <si>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</si>
  <si>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</si>
  <si>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</si>
  <si>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</si>
  <si>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</si>
  <si>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</si>
  <si>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</si>
  <si>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</si>
  <si>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</si>
  <si>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</si>
  <si>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</si>
  <si>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</si>
  <si>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</si>
  <si>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</si>
  <si>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</si>
  <si>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</si>
  <si>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</si>
  <si>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</si>
  <si>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</si>
  <si>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</si>
  <si>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</si>
  <si>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</si>
  <si>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</si>
  <si>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</si>
  <si>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</si>
  <si>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</si>
  <si>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</si>
  <si>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</si>
  <si>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</si>
  <si>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</si>
  <si>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</si>
  <si>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Siam ('96) Base</t>
  </si>
  <si>
    <t>Yokohama, Osaka, Tokio</t>
  </si>
  <si>
    <t>Yokohama(3), Osaka(2), Tokio (3)</t>
  </si>
  <si>
    <t>Expansión II</t>
  </si>
  <si>
    <t>Expansión I</t>
  </si>
  <si>
    <t>Taipei.</t>
  </si>
  <si>
    <t>Suwakin</t>
  </si>
  <si>
    <t>Medio</t>
  </si>
  <si>
    <t>Peru ('98) Base</t>
  </si>
  <si>
    <t>A lo largo de 1895</t>
  </si>
  <si>
    <t>Harbin-Port Arthur</t>
  </si>
  <si>
    <t>Manchuria (FFCC )</t>
  </si>
  <si>
    <t>Port Arthur</t>
  </si>
  <si>
    <t>Harbin-Mukden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</si>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</sst>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42" fontId="0" fillId="5" borderId="0" xfId="0" applyNumberFormat="1" applyFill="1" applyBorder="1"/>
    <xf numFmtId="42" fontId="0" fillId="5" borderId="29" xfId="0" applyNumberFormat="1" applyFill="1" applyBorder="1"/>
    <xf numFmtId="6" fontId="0" fillId="5" borderId="29" xfId="0" applyNumberFormat="1" applyFill="1" applyBorder="1"/>
    <xf numFmtId="42" fontId="0" fillId="5" borderId="31" xfId="0" applyNumberFormat="1" applyFill="1" applyBorder="1"/>
    <xf numFmtId="42" fontId="0" fillId="5" borderId="32" xfId="0" applyNumberFormat="1" applyFill="1" applyBorder="1"/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J24" sqref="J24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8" t="s">
        <v>231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1896</v>
      </c>
    </row>
    <row r="4" spans="1:16" ht="18" thickBot="1" x14ac:dyDescent="0.55000000000000004">
      <c r="A4" s="87" t="s">
        <v>62</v>
      </c>
      <c r="B4" s="87">
        <v>39.67</v>
      </c>
      <c r="C4" s="88"/>
      <c r="G4" s="87" t="s">
        <v>77</v>
      </c>
      <c r="H4" s="87" t="s">
        <v>261</v>
      </c>
    </row>
    <row r="5" spans="1:16" ht="18" thickBot="1" x14ac:dyDescent="0.55000000000000004">
      <c r="A5" s="87" t="s">
        <v>63</v>
      </c>
      <c r="B5" s="89">
        <f>B4-Militar!P12</f>
        <v>37.700000000000003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5" t="s">
        <v>65</v>
      </c>
      <c r="B7" s="187"/>
      <c r="G7" s="190" t="s">
        <v>78</v>
      </c>
      <c r="H7" s="190"/>
      <c r="I7" s="90">
        <v>37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188.5</v>
      </c>
      <c r="C8" s="92"/>
      <c r="G8" s="190" t="s">
        <v>79</v>
      </c>
      <c r="H8" s="190"/>
      <c r="I8" s="90">
        <f>I7*J13</f>
        <v>11.1</v>
      </c>
    </row>
    <row r="9" spans="1:16" ht="18" thickBot="1" x14ac:dyDescent="0.55000000000000004">
      <c r="A9" s="87" t="s">
        <v>73</v>
      </c>
      <c r="B9" s="90">
        <f>Colonias!C7+Ferrocarriles!D1</f>
        <v>33</v>
      </c>
      <c r="C9" s="92"/>
      <c r="H9" s="87" t="s">
        <v>2</v>
      </c>
      <c r="I9" s="90">
        <f>SUM(I7:I8)</f>
        <v>48.1</v>
      </c>
      <c r="J9" s="93"/>
    </row>
    <row r="10" spans="1:16" ht="18" thickBot="1" x14ac:dyDescent="0.55000000000000004">
      <c r="A10" s="87" t="s">
        <v>74</v>
      </c>
      <c r="B10" s="90">
        <v>-48</v>
      </c>
    </row>
    <row r="11" spans="1:16" ht="18" thickBot="1" x14ac:dyDescent="0.55000000000000004">
      <c r="A11" s="87" t="s">
        <v>75</v>
      </c>
      <c r="B11" s="90">
        <f>Militar!O12</f>
        <v>15</v>
      </c>
      <c r="J11" s="94"/>
      <c r="K11" s="191"/>
    </row>
    <row r="12" spans="1:16" ht="19.5" customHeight="1" thickBot="1" x14ac:dyDescent="0.55000000000000004">
      <c r="A12" s="94"/>
      <c r="B12" s="95"/>
      <c r="C12" s="94"/>
      <c r="D12" s="191"/>
      <c r="G12" s="189"/>
      <c r="H12" s="189"/>
      <c r="I12" s="96"/>
      <c r="J12" s="87" t="s">
        <v>81</v>
      </c>
      <c r="K12" s="191"/>
    </row>
    <row r="13" spans="1:16" ht="18" thickBot="1" x14ac:dyDescent="0.55000000000000004">
      <c r="A13" s="94"/>
      <c r="B13" s="95"/>
      <c r="C13" s="94"/>
      <c r="D13" s="191"/>
      <c r="G13" s="190" t="s">
        <v>80</v>
      </c>
      <c r="H13" s="190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158.5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8" t="s">
        <v>233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2" t="s">
        <v>86</v>
      </c>
      <c r="J20" s="192"/>
      <c r="K20" s="192"/>
      <c r="L20" s="192"/>
      <c r="M20" s="192"/>
      <c r="N20" s="192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192" t="s">
        <v>89</v>
      </c>
      <c r="L21" s="192"/>
      <c r="M21" s="192" t="s">
        <v>90</v>
      </c>
      <c r="N21" s="192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25</v>
      </c>
      <c r="K23" s="100">
        <f>J23+(J23*0.3)</f>
        <v>32.5</v>
      </c>
      <c r="L23" s="100">
        <f>J23-(J23*0.3)</f>
        <v>17.5</v>
      </c>
      <c r="M23" s="100">
        <f>J23-(J23*0.2)</f>
        <v>20</v>
      </c>
      <c r="N23" s="100">
        <f>J23+(J23*0.2)</f>
        <v>30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5.2893333333333334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-5.2893333333333334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3" t="s">
        <v>98</v>
      </c>
      <c r="P29" s="193"/>
      <c r="Q29" s="193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8" t="s">
        <v>232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</row>
    <row r="38" spans="1:16" ht="18" thickBot="1" x14ac:dyDescent="0.55000000000000004"/>
    <row r="39" spans="1:16" ht="18" thickBot="1" x14ac:dyDescent="0.55000000000000004">
      <c r="B39" s="185" t="s">
        <v>109</v>
      </c>
      <c r="C39" s="186"/>
      <c r="D39" s="187"/>
      <c r="J39" s="185" t="s">
        <v>110</v>
      </c>
      <c r="K39" s="186"/>
      <c r="L39" s="186"/>
      <c r="M39" s="187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254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262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-21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1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-5.2893333333333334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1</v>
      </c>
      <c r="G56" s="101">
        <f t="shared" si="9"/>
        <v>1</v>
      </c>
      <c r="H56" s="116">
        <f>B15+H53+P53</f>
        <v>137.5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-5.2893333333333334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1</v>
      </c>
      <c r="G64" s="101">
        <f>G56-G61-G62</f>
        <v>1</v>
      </c>
      <c r="H64" s="116">
        <f>H56-H63</f>
        <v>137.5</v>
      </c>
      <c r="I64" s="87">
        <f>B23-I60-I61-I62-I63</f>
        <v>7</v>
      </c>
    </row>
    <row r="66" spans="1:16" x14ac:dyDescent="0.5">
      <c r="A66" s="188" t="s">
        <v>137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5" t="s">
        <v>127</v>
      </c>
      <c r="B69" s="205" t="s">
        <v>117</v>
      </c>
      <c r="C69" s="205" t="s">
        <v>245</v>
      </c>
      <c r="D69" s="205" t="s">
        <v>126</v>
      </c>
      <c r="E69" s="194" t="s">
        <v>119</v>
      </c>
      <c r="F69" s="194" t="s">
        <v>118</v>
      </c>
      <c r="G69" s="198" t="s">
        <v>117</v>
      </c>
      <c r="H69" s="198" t="s">
        <v>121</v>
      </c>
    </row>
    <row r="70" spans="1:16" ht="18" thickBot="1" x14ac:dyDescent="0.55000000000000004">
      <c r="A70" s="206"/>
      <c r="B70" s="206"/>
      <c r="C70" s="206"/>
      <c r="D70" s="206"/>
      <c r="E70" s="195"/>
      <c r="F70" s="195"/>
      <c r="G70" s="199"/>
      <c r="H70" s="199"/>
    </row>
    <row r="71" spans="1:16" ht="18" thickBot="1" x14ac:dyDescent="0.55000000000000004">
      <c r="A71" s="87" t="s">
        <v>135</v>
      </c>
      <c r="B71" s="90">
        <v>70</v>
      </c>
      <c r="C71" s="97">
        <v>0</v>
      </c>
      <c r="D71" s="150" t="s">
        <v>10</v>
      </c>
      <c r="E71" s="97">
        <f>IF(H71="Si",0.4,0.33)</f>
        <v>0.4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120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0.4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120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0.4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120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0.4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120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0.4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120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0.4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120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IF(A85="","",VLOOKUP(A85,Ferrocarriles!$G$5:$I$10,2,FALSE))</f>
        <v/>
      </c>
      <c r="C85" s="87" t="str">
        <f>IF(A85="","",VLOOKUP(A85,Ferrocarriles!$G$5:$I$10,3,FALSE))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IF(A86="","",VLOOKUP(A86,Ferrocarriles!$G$5:$I$10,2,FALSE))</f>
        <v/>
      </c>
      <c r="C86" s="151" t="str">
        <f>IF(A86="","",VLOOKUP(A86,Ferrocarriles!$G$5:$I$10,3,FALSE))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IF(A87="","",VLOOKUP(A87,Ferrocarriles!$G$5:$I$10,2,FALSE))</f>
        <v/>
      </c>
      <c r="C87" s="151" t="str">
        <f>IF(A87="","",VLOOKUP(A87,Ferrocarriles!$G$5:$I$10,3,FALSE))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IF(A88="","",VLOOKUP(A88,Ferrocarriles!$G$5:$I$10,2,FALSE))</f>
        <v/>
      </c>
      <c r="C88" s="151" t="str">
        <f>IF(A88="","",VLOOKUP(A88,Ferrocarriles!$G$5:$I$10,3,FALSE))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137.5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137.5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0" t="s">
        <v>151</v>
      </c>
      <c r="L125" s="196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1"/>
      <c r="L126" s="197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9"/>
      <c r="B135" s="189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9"/>
      <c r="B136" s="189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0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1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0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1"/>
      <c r="G155" s="137"/>
    </row>
    <row r="156" spans="1:8" ht="18" thickBot="1" x14ac:dyDescent="0.55000000000000004">
      <c r="A156" s="87" t="s">
        <v>171</v>
      </c>
      <c r="B156" s="87" t="s">
        <v>23</v>
      </c>
      <c r="C156" s="87">
        <v>4</v>
      </c>
      <c r="D156" s="87">
        <v>1</v>
      </c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5" t="s">
        <v>183</v>
      </c>
      <c r="B173" s="186"/>
      <c r="C173" s="186"/>
      <c r="D173" s="186"/>
      <c r="E173" s="186"/>
      <c r="F173" s="187"/>
      <c r="G173" s="145" t="s">
        <v>184</v>
      </c>
      <c r="N173" s="146"/>
    </row>
    <row r="174" spans="1:14" ht="19.5" customHeight="1" thickBot="1" x14ac:dyDescent="0.55000000000000004">
      <c r="A174" s="202"/>
      <c r="B174" s="203"/>
      <c r="C174" s="203"/>
      <c r="D174" s="203"/>
      <c r="E174" s="203"/>
      <c r="F174" s="204"/>
      <c r="G174" s="160"/>
    </row>
    <row r="175" spans="1:14" ht="18" thickBot="1" x14ac:dyDescent="0.55000000000000004">
      <c r="A175" s="202"/>
      <c r="B175" s="203"/>
      <c r="C175" s="203"/>
      <c r="D175" s="203"/>
      <c r="E175" s="203"/>
      <c r="F175" s="204"/>
      <c r="G175" s="160"/>
    </row>
    <row r="176" spans="1:14" ht="19.5" customHeight="1" thickBot="1" x14ac:dyDescent="0.55000000000000004">
      <c r="A176" s="202"/>
      <c r="B176" s="203"/>
      <c r="C176" s="203"/>
      <c r="D176" s="203"/>
      <c r="E176" s="203"/>
      <c r="F176" s="204"/>
      <c r="G176" s="160"/>
    </row>
    <row r="177" spans="1:7" ht="19.5" customHeight="1" thickBot="1" x14ac:dyDescent="0.55000000000000004">
      <c r="A177" s="202"/>
      <c r="B177" s="203"/>
      <c r="C177" s="203"/>
      <c r="D177" s="203"/>
      <c r="E177" s="203"/>
      <c r="F177" s="204"/>
      <c r="G177" s="160"/>
    </row>
    <row r="178" spans="1:7" ht="19.5" customHeight="1" thickBot="1" x14ac:dyDescent="0.55000000000000004">
      <c r="A178" s="202"/>
      <c r="B178" s="203"/>
      <c r="C178" s="203"/>
      <c r="D178" s="203"/>
      <c r="E178" s="203"/>
      <c r="F178" s="204"/>
      <c r="G178" s="160"/>
    </row>
    <row r="179" spans="1:7" ht="19.5" customHeight="1" thickBot="1" x14ac:dyDescent="0.55000000000000004">
      <c r="A179" s="202"/>
      <c r="B179" s="203"/>
      <c r="C179" s="203"/>
      <c r="D179" s="203"/>
      <c r="E179" s="203"/>
      <c r="F179" s="204"/>
      <c r="G179" s="160"/>
    </row>
    <row r="180" spans="1:7" ht="19.5" customHeight="1" thickBot="1" x14ac:dyDescent="0.55000000000000004">
      <c r="A180" s="202"/>
      <c r="B180" s="203"/>
      <c r="C180" s="203"/>
      <c r="D180" s="203"/>
      <c r="E180" s="203"/>
      <c r="F180" s="204"/>
      <c r="G180" s="160"/>
    </row>
    <row r="181" spans="1:7" ht="19.5" customHeight="1" thickBot="1" x14ac:dyDescent="0.55000000000000004">
      <c r="A181" s="202"/>
      <c r="B181" s="203"/>
      <c r="C181" s="203"/>
      <c r="D181" s="203"/>
      <c r="E181" s="203"/>
      <c r="F181" s="204"/>
      <c r="G181" s="160"/>
    </row>
    <row r="182" spans="1:7" ht="19.5" customHeight="1" thickBot="1" x14ac:dyDescent="0.55000000000000004">
      <c r="A182" s="202"/>
      <c r="B182" s="203"/>
      <c r="C182" s="203"/>
      <c r="D182" s="203"/>
      <c r="E182" s="203"/>
      <c r="F182" s="204"/>
      <c r="G182" s="160"/>
    </row>
    <row r="183" spans="1:7" ht="19.5" customHeight="1" thickBot="1" x14ac:dyDescent="0.55000000000000004">
      <c r="A183" s="202"/>
      <c r="B183" s="203"/>
      <c r="C183" s="203"/>
      <c r="D183" s="203"/>
      <c r="E183" s="203"/>
      <c r="F183" s="204"/>
      <c r="G183" s="160"/>
    </row>
    <row r="184" spans="1:7" ht="18" thickBot="1" x14ac:dyDescent="0.55000000000000004">
      <c r="A184" s="202"/>
      <c r="B184" s="203"/>
      <c r="C184" s="203"/>
      <c r="D184" s="203"/>
      <c r="E184" s="203"/>
      <c r="F184" s="204"/>
      <c r="G184" s="160"/>
    </row>
    <row r="185" spans="1:7" ht="18" thickBot="1" x14ac:dyDescent="0.55000000000000004">
      <c r="A185" s="210"/>
      <c r="B185" s="211"/>
      <c r="C185" s="211"/>
      <c r="D185" s="211"/>
      <c r="E185" s="211"/>
      <c r="F185" s="212"/>
      <c r="G185" s="160"/>
    </row>
    <row r="186" spans="1:7" ht="18" thickBot="1" x14ac:dyDescent="0.55000000000000004">
      <c r="A186" s="202"/>
      <c r="B186" s="203"/>
      <c r="C186" s="203"/>
      <c r="D186" s="203"/>
      <c r="E186" s="203"/>
      <c r="F186" s="204"/>
      <c r="G186" s="163"/>
    </row>
    <row r="187" spans="1:7" ht="18" thickBot="1" x14ac:dyDescent="0.55000000000000004">
      <c r="A187" s="202"/>
      <c r="B187" s="203"/>
      <c r="C187" s="203"/>
      <c r="D187" s="203"/>
      <c r="E187" s="203"/>
      <c r="F187" s="204"/>
      <c r="G187" s="163"/>
    </row>
    <row r="188" spans="1:7" ht="18" thickBot="1" x14ac:dyDescent="0.55000000000000004">
      <c r="A188" s="207"/>
      <c r="B188" s="208"/>
      <c r="C188" s="208"/>
      <c r="D188" s="208"/>
      <c r="E188" s="208"/>
      <c r="F188" s="209"/>
      <c r="G188" s="163"/>
    </row>
    <row r="189" spans="1:7" ht="18" thickBot="1" x14ac:dyDescent="0.55000000000000004">
      <c r="A189" s="202"/>
      <c r="B189" s="203"/>
      <c r="C189" s="203"/>
      <c r="D189" s="203"/>
      <c r="E189" s="203"/>
      <c r="F189" s="204"/>
      <c r="G189" s="160"/>
    </row>
    <row r="190" spans="1:7" ht="18" thickBot="1" x14ac:dyDescent="0.55000000000000004">
      <c r="A190" s="202"/>
      <c r="B190" s="203"/>
      <c r="C190" s="203"/>
      <c r="D190" s="203"/>
      <c r="E190" s="203"/>
      <c r="F190" s="204"/>
      <c r="G190" s="160"/>
    </row>
    <row r="191" spans="1:7" ht="18" thickBot="1" x14ac:dyDescent="0.55000000000000004">
      <c r="A191" s="207"/>
      <c r="B191" s="208"/>
      <c r="C191" s="208"/>
      <c r="D191" s="208"/>
      <c r="E191" s="208"/>
      <c r="F191" s="209"/>
      <c r="G191" s="160"/>
    </row>
    <row r="192" spans="1:7" ht="18" thickBot="1" x14ac:dyDescent="0.55000000000000004">
      <c r="A192" s="202"/>
      <c r="B192" s="208"/>
      <c r="C192" s="208"/>
      <c r="D192" s="208"/>
      <c r="E192" s="208"/>
      <c r="F192" s="209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5" t="s">
        <v>108</v>
      </c>
      <c r="F196" s="187"/>
      <c r="G196" s="116">
        <f>E116-L131-H136-G151-G160-C168-G194</f>
        <v>137.5</v>
      </c>
    </row>
  </sheetData>
  <sheetProtection algorithmName="SHA-512" hashValue="EZLN74Le0csMvrfsCgVI0pr13SPjrTdpY5QgAb/fFSuEA8ZE26233iuPbUulGqNsg2ngwydCv0zWWg/7YVZXkw==" saltValue="/cDj6vuqbruwOs5noNmLrA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36" workbookViewId="0">
      <selection activeCell="D39" sqref="D39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6" t="s">
        <v>190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5" t="s">
        <v>160</v>
      </c>
      <c r="C6" s="215" t="s">
        <v>148</v>
      </c>
      <c r="D6" s="215" t="s">
        <v>189</v>
      </c>
      <c r="E6" s="215" t="s">
        <v>148</v>
      </c>
      <c r="F6" s="215" t="s">
        <v>147</v>
      </c>
      <c r="G6" s="215" t="s">
        <v>148</v>
      </c>
      <c r="H6" s="215" t="s">
        <v>149</v>
      </c>
      <c r="I6" s="215" t="s">
        <v>148</v>
      </c>
      <c r="J6" s="215" t="s">
        <v>150</v>
      </c>
      <c r="K6" s="239" t="s">
        <v>148</v>
      </c>
      <c r="N6" s="213" t="s">
        <v>192</v>
      </c>
      <c r="O6" s="213"/>
      <c r="P6" s="213"/>
    </row>
    <row r="7" spans="1:20" ht="15.75" thickBot="1" x14ac:dyDescent="0.5">
      <c r="A7" s="51" t="s">
        <v>181</v>
      </c>
      <c r="B7" s="216"/>
      <c r="C7" s="216"/>
      <c r="D7" s="216"/>
      <c r="E7" s="216"/>
      <c r="F7" s="216"/>
      <c r="G7" s="216"/>
      <c r="H7" s="216"/>
      <c r="I7" s="216"/>
      <c r="J7" s="216"/>
      <c r="K7" s="240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9</v>
      </c>
      <c r="P9" s="49">
        <f>B66</f>
        <v>0.17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15</v>
      </c>
      <c r="P12" s="52">
        <f>P8+P9</f>
        <v>1.97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137.5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3" t="s">
        <v>199</v>
      </c>
      <c r="F30" s="213"/>
      <c r="G30" s="213"/>
      <c r="H30" s="213"/>
      <c r="I30" s="213"/>
      <c r="J30" s="213"/>
      <c r="K30" s="213"/>
    </row>
    <row r="31" spans="1:18" ht="15.75" thickBot="1" x14ac:dyDescent="0.5">
      <c r="A31" s="44"/>
      <c r="B31" s="44"/>
      <c r="C31" s="44"/>
      <c r="E31" s="213" t="s">
        <v>61</v>
      </c>
      <c r="F31" s="213"/>
      <c r="G31" s="213"/>
      <c r="H31" s="49" t="s">
        <v>117</v>
      </c>
      <c r="I31" s="213" t="s">
        <v>200</v>
      </c>
      <c r="J31" s="213"/>
      <c r="K31" s="213"/>
    </row>
    <row r="32" spans="1:18" ht="15.75" thickBot="1" x14ac:dyDescent="0.5">
      <c r="A32" s="44"/>
      <c r="B32" s="44"/>
      <c r="C32" s="44"/>
      <c r="E32" s="217"/>
      <c r="F32" s="218"/>
      <c r="G32" s="219"/>
      <c r="H32" s="174"/>
      <c r="I32" s="217"/>
      <c r="J32" s="218"/>
      <c r="K32" s="219"/>
      <c r="R32" s="44"/>
    </row>
    <row r="33" spans="1:16" ht="15.75" thickBot="1" x14ac:dyDescent="0.5">
      <c r="A33" s="44"/>
      <c r="E33" s="217"/>
      <c r="F33" s="218"/>
      <c r="G33" s="219"/>
      <c r="H33" s="174"/>
      <c r="I33" s="217"/>
      <c r="J33" s="218"/>
      <c r="K33" s="219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7"/>
      <c r="F34" s="218"/>
      <c r="G34" s="219"/>
      <c r="H34" s="174"/>
      <c r="I34" s="217"/>
      <c r="J34" s="218"/>
      <c r="K34" s="219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17"/>
      <c r="F35" s="218"/>
      <c r="G35" s="219"/>
      <c r="H35" s="174"/>
      <c r="I35" s="217"/>
      <c r="J35" s="218"/>
      <c r="K35" s="219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3" t="s">
        <v>203</v>
      </c>
      <c r="H39" s="213"/>
      <c r="I39" s="213"/>
      <c r="J39" s="21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1" t="s">
        <v>181</v>
      </c>
      <c r="B48" s="214" t="s">
        <v>207</v>
      </c>
      <c r="C48" s="214" t="s">
        <v>148</v>
      </c>
      <c r="D48" s="214" t="s">
        <v>208</v>
      </c>
      <c r="E48" s="214" t="s">
        <v>148</v>
      </c>
      <c r="F48" s="214" t="s">
        <v>209</v>
      </c>
      <c r="G48" s="214" t="s">
        <v>148</v>
      </c>
      <c r="H48" s="214" t="s">
        <v>210</v>
      </c>
      <c r="I48" s="214" t="s">
        <v>148</v>
      </c>
      <c r="J48" s="214" t="s">
        <v>174</v>
      </c>
      <c r="K48" s="214" t="s">
        <v>148</v>
      </c>
      <c r="L48" s="214" t="s">
        <v>176</v>
      </c>
    </row>
    <row r="49" spans="1:12" ht="16.149999999999999" thickTop="1" thickBot="1" x14ac:dyDescent="0.5">
      <c r="A49" s="242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4</v>
      </c>
      <c r="I50" s="64" t="s">
        <v>22</v>
      </c>
      <c r="J50" s="63" t="s">
        <v>6</v>
      </c>
      <c r="K50" s="64" t="s">
        <v>6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9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 t="s">
        <v>263</v>
      </c>
      <c r="B52" s="65"/>
      <c r="C52" s="66"/>
      <c r="D52" s="65">
        <v>2</v>
      </c>
      <c r="E52" s="66" t="s">
        <v>23</v>
      </c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16.5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33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3" t="s">
        <v>215</v>
      </c>
      <c r="F65" s="213"/>
      <c r="G65" s="213"/>
      <c r="H65" s="213"/>
      <c r="I65" s="213"/>
      <c r="J65" s="213"/>
      <c r="K65" s="213"/>
    </row>
    <row r="66" spans="1:16" ht="16.149999999999999" thickTop="1" thickBot="1" x14ac:dyDescent="0.5">
      <c r="A66" s="55" t="s">
        <v>164</v>
      </c>
      <c r="B66" s="55">
        <f>ROUNDUP((B64/20)*0.1,2)</f>
        <v>0.17</v>
      </c>
      <c r="C66" s="20" t="s">
        <v>55</v>
      </c>
      <c r="E66" s="213" t="s">
        <v>216</v>
      </c>
      <c r="F66" s="213"/>
      <c r="G66" s="213"/>
      <c r="H66" s="49" t="s">
        <v>117</v>
      </c>
      <c r="I66" s="213" t="s">
        <v>200</v>
      </c>
      <c r="J66" s="213"/>
      <c r="K66" s="213"/>
    </row>
    <row r="67" spans="1:16" ht="15" customHeight="1" thickTop="1" thickBot="1" x14ac:dyDescent="0.5">
      <c r="E67" s="217"/>
      <c r="F67" s="218"/>
      <c r="G67" s="219"/>
      <c r="H67" s="174"/>
      <c r="I67" s="217"/>
      <c r="J67" s="218"/>
      <c r="K67" s="219"/>
    </row>
    <row r="68" spans="1:16" ht="15" customHeight="1" thickBot="1" x14ac:dyDescent="0.5">
      <c r="E68" s="217"/>
      <c r="F68" s="218"/>
      <c r="G68" s="219"/>
      <c r="H68" s="174"/>
      <c r="I68" s="217"/>
      <c r="J68" s="218"/>
      <c r="K68" s="219"/>
    </row>
    <row r="69" spans="1:16" ht="15" customHeight="1" thickBot="1" x14ac:dyDescent="0.5">
      <c r="E69" s="217"/>
      <c r="F69" s="218"/>
      <c r="G69" s="219"/>
      <c r="H69" s="174"/>
      <c r="I69" s="217"/>
      <c r="J69" s="218"/>
      <c r="K69" s="219"/>
    </row>
    <row r="70" spans="1:16" ht="15.75" thickBot="1" x14ac:dyDescent="0.5">
      <c r="E70" s="217"/>
      <c r="F70" s="218"/>
      <c r="G70" s="219"/>
      <c r="H70" s="174"/>
      <c r="I70" s="217"/>
      <c r="J70" s="218"/>
      <c r="K70" s="219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137.5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2" t="s">
        <v>181</v>
      </c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</row>
    <row r="77" spans="1:16" ht="15.75" thickBot="1" x14ac:dyDescent="0.5">
      <c r="A77" s="49" t="s">
        <v>222</v>
      </c>
      <c r="B77" s="49">
        <v>2</v>
      </c>
      <c r="C77" s="69"/>
      <c r="D77" s="233" t="s">
        <v>255</v>
      </c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5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36" t="s">
        <v>259</v>
      </c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8"/>
    </row>
    <row r="79" spans="1:16" x14ac:dyDescent="0.45">
      <c r="A79" s="35"/>
      <c r="B79" s="35"/>
      <c r="C79" s="15"/>
      <c r="D79" s="236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1"/>
    </row>
    <row r="80" spans="1:16" x14ac:dyDescent="0.45">
      <c r="A80" s="35"/>
      <c r="B80" s="35"/>
      <c r="C80" s="15"/>
      <c r="D80" s="236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1"/>
    </row>
    <row r="81" spans="1:16" x14ac:dyDescent="0.45">
      <c r="A81" s="35"/>
      <c r="B81" s="35"/>
      <c r="C81" s="15"/>
      <c r="D81" s="236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1"/>
    </row>
    <row r="82" spans="1:16" ht="29.25" customHeight="1" x14ac:dyDescent="0.45">
      <c r="A82" s="35"/>
      <c r="B82" s="35"/>
      <c r="C82" s="15"/>
      <c r="D82" s="252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3"/>
      <c r="P82" s="254"/>
    </row>
    <row r="83" spans="1:16" ht="15.75" thickBot="1" x14ac:dyDescent="0.5">
      <c r="A83" s="35"/>
      <c r="B83" s="35"/>
      <c r="C83" s="15"/>
      <c r="D83" s="247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3" t="s">
        <v>181</v>
      </c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</row>
    <row r="87" spans="1:16" ht="15.75" thickBot="1" x14ac:dyDescent="0.5">
      <c r="A87" s="57" t="s">
        <v>222</v>
      </c>
      <c r="B87" s="57">
        <v>8</v>
      </c>
      <c r="C87" s="69"/>
      <c r="D87" s="243" t="s">
        <v>256</v>
      </c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5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3" t="s">
        <v>181</v>
      </c>
      <c r="E90" s="213"/>
      <c r="F90" s="213"/>
      <c r="G90" s="213"/>
      <c r="H90" s="213"/>
      <c r="I90" s="213"/>
      <c r="J90" s="213"/>
      <c r="K90" s="213"/>
      <c r="L90" s="213"/>
      <c r="M90" s="213"/>
      <c r="N90" s="213"/>
      <c r="O90" s="213"/>
      <c r="P90" s="213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20" t="s">
        <v>249</v>
      </c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2"/>
    </row>
    <row r="92" spans="1:16" ht="35.25" customHeight="1" thickBot="1" x14ac:dyDescent="0.5">
      <c r="D92" s="223"/>
      <c r="E92" s="224"/>
      <c r="F92" s="224"/>
      <c r="G92" s="224"/>
      <c r="H92" s="224"/>
      <c r="I92" s="224"/>
      <c r="J92" s="224"/>
      <c r="K92" s="224"/>
      <c r="L92" s="224"/>
      <c r="M92" s="224"/>
      <c r="N92" s="224"/>
      <c r="O92" s="224"/>
      <c r="P92" s="225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3" t="s">
        <v>181</v>
      </c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</row>
    <row r="95" spans="1:16" ht="15.75" thickBot="1" x14ac:dyDescent="0.5">
      <c r="A95" s="49"/>
      <c r="B95" s="49"/>
      <c r="C95" s="70">
        <f>B95*4</f>
        <v>0</v>
      </c>
      <c r="D95" s="226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8"/>
    </row>
    <row r="96" spans="1:16" ht="15.75" thickBot="1" x14ac:dyDescent="0.5">
      <c r="D96" s="229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1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137.5</v>
      </c>
    </row>
  </sheetData>
  <sheetProtection algorithmName="SHA-512" hashValue="OMUWCseclEPoLoc+eJLTSkk6eb2LZ2iWKW45DrrkC+eu7gzMZYSqtCXyRymi6dCJwIAhwHJ+ZsMlCCaRgAjQ/w==" saltValue="mho28W3Nhxh24uWzS+5sM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6" sqref="B16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6" t="s">
        <v>244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8"/>
      <c r="C5" s="259" t="s">
        <v>224</v>
      </c>
      <c r="D5" s="260"/>
      <c r="E5" s="260"/>
      <c r="F5" s="260"/>
      <c r="G5" s="260"/>
      <c r="H5" s="260"/>
      <c r="I5" s="261"/>
      <c r="J5" s="17"/>
      <c r="K5" s="257" t="s">
        <v>225</v>
      </c>
      <c r="L5" s="257"/>
      <c r="M5" s="257"/>
      <c r="N5" s="257"/>
      <c r="O5" s="257"/>
      <c r="P5" s="257"/>
    </row>
    <row r="6" spans="1:16" s="11" customFormat="1" ht="18" thickBot="1" x14ac:dyDescent="0.55000000000000004">
      <c r="B6" s="25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7" t="s">
        <v>226</v>
      </c>
      <c r="D9" s="257"/>
      <c r="E9" s="257"/>
      <c r="F9" s="257"/>
      <c r="G9" s="257"/>
      <c r="H9" s="257"/>
      <c r="I9" s="40"/>
      <c r="K9" s="257" t="s">
        <v>227</v>
      </c>
      <c r="L9" s="257"/>
      <c r="M9" s="257"/>
      <c r="N9" s="257"/>
      <c r="O9" s="257"/>
      <c r="P9" s="25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260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265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2" t="s">
        <v>236</v>
      </c>
      <c r="C33" s="263"/>
      <c r="D33" s="263"/>
      <c r="E33" s="263"/>
      <c r="F33" s="263"/>
      <c r="G33" s="264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266</v>
      </c>
      <c r="D36" s="42" t="s">
        <v>95</v>
      </c>
      <c r="E36" s="72">
        <v>70</v>
      </c>
      <c r="F36" s="156">
        <v>0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250</v>
      </c>
      <c r="D37" s="42" t="s">
        <v>250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5"/>
      <c r="E39" s="255"/>
      <c r="F39" s="13"/>
      <c r="G39" s="28"/>
    </row>
    <row r="40" spans="2:16" x14ac:dyDescent="0.5">
      <c r="D40" s="255"/>
      <c r="E40" s="255"/>
      <c r="F40" s="13"/>
      <c r="G40" s="28"/>
    </row>
    <row r="41" spans="2:16" x14ac:dyDescent="0.5">
      <c r="D41" s="255"/>
      <c r="E41" s="255"/>
      <c r="F41" s="13"/>
      <c r="G41" s="28"/>
    </row>
    <row r="42" spans="2:16" x14ac:dyDescent="0.5">
      <c r="D42" s="255"/>
      <c r="E42" s="255"/>
      <c r="F42" s="255"/>
      <c r="G42" s="14"/>
    </row>
    <row r="45" spans="2:16" x14ac:dyDescent="0.5">
      <c r="D45" s="255"/>
      <c r="E45" s="255"/>
      <c r="F45" s="255"/>
      <c r="G45" s="255"/>
      <c r="H45" s="255"/>
      <c r="I45" s="255"/>
      <c r="K45" s="255"/>
      <c r="L45" s="255"/>
      <c r="M45" s="255"/>
      <c r="N45" s="255"/>
      <c r="O45" s="255"/>
      <c r="P45" s="255"/>
    </row>
    <row r="49" spans="2:17" x14ac:dyDescent="0.5">
      <c r="D49" s="255"/>
      <c r="E49" s="255"/>
      <c r="F49" s="14"/>
      <c r="G49" s="28"/>
      <c r="I49" s="28"/>
    </row>
    <row r="50" spans="2:17" x14ac:dyDescent="0.5">
      <c r="D50" s="255"/>
      <c r="E50" s="255"/>
      <c r="F50" s="14"/>
      <c r="G50" s="28"/>
    </row>
    <row r="51" spans="2:17" x14ac:dyDescent="0.5">
      <c r="D51" s="255"/>
      <c r="E51" s="255"/>
      <c r="F51" s="14"/>
      <c r="G51" s="28"/>
    </row>
    <row r="52" spans="2:17" x14ac:dyDescent="0.5">
      <c r="D52" s="255"/>
      <c r="E52" s="255"/>
      <c r="F52" s="14"/>
      <c r="G52" s="28"/>
    </row>
    <row r="53" spans="2:17" x14ac:dyDescent="0.5">
      <c r="D53" s="255"/>
      <c r="E53" s="255"/>
      <c r="F53" s="13"/>
      <c r="G53" s="28"/>
      <c r="I53" s="28"/>
    </row>
    <row r="54" spans="2:17" x14ac:dyDescent="0.5">
      <c r="D54" s="255"/>
      <c r="E54" s="255"/>
      <c r="F54" s="13"/>
      <c r="G54" s="28"/>
    </row>
    <row r="55" spans="2:17" x14ac:dyDescent="0.5">
      <c r="D55" s="255"/>
      <c r="E55" s="255"/>
      <c r="F55" s="25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5"/>
      <c r="E63" s="255"/>
      <c r="F63" s="255"/>
      <c r="G63" s="255"/>
      <c r="H63" s="255"/>
      <c r="I63" s="255"/>
      <c r="K63" s="255"/>
      <c r="L63" s="255"/>
      <c r="M63" s="255"/>
      <c r="N63" s="255"/>
      <c r="O63" s="255"/>
      <c r="P63" s="255"/>
    </row>
    <row r="66" spans="4:17" x14ac:dyDescent="0.5">
      <c r="D66" s="28"/>
    </row>
    <row r="67" spans="4:17" x14ac:dyDescent="0.5">
      <c r="D67" s="255"/>
      <c r="E67" s="255"/>
      <c r="F67" s="14"/>
      <c r="G67" s="28"/>
    </row>
    <row r="68" spans="4:17" x14ac:dyDescent="0.5">
      <c r="D68" s="255"/>
      <c r="E68" s="255"/>
      <c r="F68" s="14"/>
    </row>
    <row r="69" spans="4:17" x14ac:dyDescent="0.5">
      <c r="D69" s="255"/>
      <c r="E69" s="255"/>
      <c r="F69" s="13"/>
    </row>
    <row r="70" spans="4:17" x14ac:dyDescent="0.5">
      <c r="D70" s="255"/>
      <c r="E70" s="255"/>
      <c r="F70" s="13"/>
    </row>
    <row r="71" spans="4:17" x14ac:dyDescent="0.5">
      <c r="D71" s="255"/>
      <c r="E71" s="255"/>
      <c r="F71" s="25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5"/>
      <c r="E78" s="255"/>
      <c r="F78" s="255"/>
      <c r="G78" s="255"/>
      <c r="H78" s="255"/>
      <c r="I78" s="255"/>
      <c r="K78" s="255"/>
      <c r="L78" s="255"/>
      <c r="M78" s="255"/>
      <c r="N78" s="255"/>
      <c r="O78" s="255"/>
      <c r="P78" s="255"/>
    </row>
    <row r="82" spans="4:17" x14ac:dyDescent="0.5">
      <c r="D82" s="255"/>
      <c r="E82" s="255"/>
    </row>
    <row r="83" spans="4:17" x14ac:dyDescent="0.5">
      <c r="D83" s="255"/>
      <c r="E83" s="255"/>
      <c r="F83" s="14"/>
    </row>
    <row r="86" spans="4:17" x14ac:dyDescent="0.5">
      <c r="E86" s="14"/>
      <c r="F86" s="28"/>
      <c r="J86" s="28"/>
    </row>
    <row r="87" spans="4:17" x14ac:dyDescent="0.5">
      <c r="D87" s="255"/>
      <c r="E87" s="255"/>
      <c r="F87" s="255"/>
      <c r="G87" s="255"/>
      <c r="H87" s="255"/>
      <c r="I87" s="255"/>
      <c r="K87" s="255"/>
      <c r="L87" s="255"/>
      <c r="M87" s="255"/>
      <c r="N87" s="255"/>
      <c r="O87" s="255"/>
      <c r="P87" s="255"/>
    </row>
    <row r="91" spans="4:17" x14ac:dyDescent="0.5">
      <c r="D91" s="255"/>
      <c r="E91" s="255"/>
      <c r="F91" s="14"/>
      <c r="H91" s="28"/>
    </row>
    <row r="92" spans="4:17" x14ac:dyDescent="0.5">
      <c r="D92" s="255"/>
      <c r="E92" s="255"/>
      <c r="F92" s="14"/>
    </row>
    <row r="93" spans="4:17" x14ac:dyDescent="0.5">
      <c r="D93" s="255"/>
      <c r="E93" s="255"/>
      <c r="F93" s="13"/>
    </row>
    <row r="94" spans="4:17" x14ac:dyDescent="0.5">
      <c r="D94" s="255"/>
      <c r="E94" s="255"/>
      <c r="F94" s="25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5"/>
      <c r="E105" s="25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5"/>
      <c r="E112" s="255"/>
      <c r="F112" s="14"/>
      <c r="G112" s="28"/>
      <c r="I112" s="28"/>
    </row>
    <row r="113" spans="4:16" x14ac:dyDescent="0.5">
      <c r="D113" s="255"/>
      <c r="E113" s="255"/>
      <c r="F113" s="14"/>
      <c r="G113" s="28"/>
    </row>
    <row r="114" spans="4:16" x14ac:dyDescent="0.5">
      <c r="D114" s="255"/>
      <c r="E114" s="255"/>
      <c r="F114" s="14"/>
      <c r="G114" s="28"/>
    </row>
    <row r="115" spans="4:16" x14ac:dyDescent="0.5">
      <c r="D115" s="255"/>
      <c r="E115" s="255"/>
      <c r="F115" s="14"/>
      <c r="G115" s="14"/>
      <c r="I115" s="28"/>
    </row>
    <row r="116" spans="4:16" x14ac:dyDescent="0.5">
      <c r="D116" s="265"/>
      <c r="E116" s="265"/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</row>
    <row r="117" spans="4:16" x14ac:dyDescent="0.5">
      <c r="E117" s="14"/>
      <c r="F117" s="28"/>
    </row>
    <row r="118" spans="4:16" x14ac:dyDescent="0.5">
      <c r="D118" s="255"/>
      <c r="E118" s="255"/>
    </row>
    <row r="119" spans="4:16" x14ac:dyDescent="0.5">
      <c r="D119" s="255"/>
      <c r="E119" s="255"/>
      <c r="F119" s="14"/>
      <c r="H119" s="28"/>
    </row>
    <row r="120" spans="4:16" x14ac:dyDescent="0.5">
      <c r="D120" s="255"/>
      <c r="E120" s="255"/>
      <c r="F120" s="255"/>
      <c r="G120" s="255"/>
      <c r="H120" s="255"/>
      <c r="I120" s="255"/>
      <c r="K120" s="255"/>
      <c r="L120" s="255"/>
      <c r="M120" s="255"/>
      <c r="N120" s="255"/>
      <c r="O120" s="255"/>
      <c r="P120" s="25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5"/>
      <c r="E133" s="255"/>
    </row>
    <row r="134" spans="2:11" x14ac:dyDescent="0.5">
      <c r="D134" s="255"/>
      <c r="E134" s="25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5"/>
      <c r="E145" s="255"/>
      <c r="F145" s="255"/>
      <c r="G145" s="255"/>
      <c r="H145" s="255"/>
      <c r="I145" s="255"/>
      <c r="K145" s="255"/>
      <c r="L145" s="255"/>
      <c r="M145" s="255"/>
      <c r="N145" s="255"/>
      <c r="O145" s="255"/>
      <c r="P145" s="255"/>
    </row>
    <row r="146" spans="2:16" x14ac:dyDescent="0.5">
      <c r="C146" s="37"/>
    </row>
    <row r="150" spans="2:16" x14ac:dyDescent="0.5">
      <c r="D150" s="255"/>
      <c r="E150" s="255"/>
      <c r="F150" s="255"/>
      <c r="G150" s="255"/>
      <c r="H150" s="255"/>
      <c r="I150" s="255"/>
      <c r="K150" s="255"/>
      <c r="L150" s="255"/>
      <c r="M150" s="255"/>
      <c r="N150" s="255"/>
      <c r="O150" s="255"/>
      <c r="P150" s="25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5"/>
      <c r="E157" s="255"/>
      <c r="F157" s="255"/>
      <c r="G157" s="255"/>
      <c r="H157" s="255"/>
      <c r="I157" s="255"/>
      <c r="K157" s="255"/>
      <c r="L157" s="255"/>
      <c r="M157" s="255"/>
      <c r="N157" s="255"/>
      <c r="O157" s="255"/>
      <c r="P157" s="255"/>
    </row>
    <row r="161" spans="5:6" x14ac:dyDescent="0.5">
      <c r="E161" s="14"/>
      <c r="F161" s="28"/>
    </row>
  </sheetData>
  <sheetProtection algorithmName="SHA-512" hashValue="kdL3FXC3YJdEZWFY1M3ojrrjihTk+UXl8PefAggqnUlm3XkR0dRcdjSjTu12Iss+YBsk5fgEeGowMcttz1ydAA==" saltValue="5BM7zXH74c7bwWf9hoxt5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5" t="s">
        <v>2</v>
      </c>
      <c r="D1" s="73">
        <f>SUM(D4:D46)</f>
        <v>16</v>
      </c>
      <c r="E1" s="180"/>
    </row>
    <row r="2" spans="1:10" s="26" customFormat="1" ht="13.15" thickBot="1" x14ac:dyDescent="0.4"/>
    <row r="3" spans="1:10" s="26" customFormat="1" x14ac:dyDescent="0.35">
      <c r="A3" s="270" t="s">
        <v>234</v>
      </c>
      <c r="B3" s="271"/>
      <c r="C3" s="271"/>
      <c r="D3" s="271"/>
      <c r="E3" s="272"/>
      <c r="G3" s="270" t="s">
        <v>235</v>
      </c>
      <c r="H3" s="271"/>
      <c r="I3" s="272"/>
    </row>
    <row r="4" spans="1:10" x14ac:dyDescent="0.35">
      <c r="A4" s="266" t="s">
        <v>229</v>
      </c>
      <c r="B4" s="267"/>
      <c r="C4" s="267"/>
      <c r="D4" s="73" t="s">
        <v>230</v>
      </c>
      <c r="E4" s="181" t="s">
        <v>268</v>
      </c>
      <c r="G4" s="78" t="s">
        <v>229</v>
      </c>
      <c r="H4" s="76" t="s">
        <v>117</v>
      </c>
      <c r="I4" s="79" t="s">
        <v>123</v>
      </c>
    </row>
    <row r="5" spans="1:10" x14ac:dyDescent="0.35">
      <c r="A5" s="266" t="s">
        <v>258</v>
      </c>
      <c r="B5" s="267"/>
      <c r="C5" s="267"/>
      <c r="D5" s="73">
        <v>8</v>
      </c>
      <c r="E5" s="181">
        <v>1892</v>
      </c>
      <c r="G5" s="78" t="s">
        <v>267</v>
      </c>
      <c r="H5" s="77">
        <v>45</v>
      </c>
      <c r="I5" s="79">
        <v>1</v>
      </c>
      <c r="J5">
        <v>2</v>
      </c>
    </row>
    <row r="6" spans="1:10" x14ac:dyDescent="0.35">
      <c r="A6" s="266" t="s">
        <v>264</v>
      </c>
      <c r="B6" s="267"/>
      <c r="C6" s="267"/>
      <c r="D6" s="73">
        <v>8</v>
      </c>
      <c r="E6" s="181">
        <v>1894</v>
      </c>
      <c r="G6" s="78" t="s">
        <v>257</v>
      </c>
      <c r="H6" s="77">
        <v>50</v>
      </c>
      <c r="I6" s="79">
        <v>2</v>
      </c>
    </row>
    <row r="7" spans="1:10" x14ac:dyDescent="0.35">
      <c r="A7" s="266"/>
      <c r="B7" s="267"/>
      <c r="C7" s="267"/>
      <c r="D7" s="74"/>
      <c r="E7" s="182"/>
      <c r="G7" s="78"/>
      <c r="H7" s="77"/>
      <c r="I7" s="79"/>
    </row>
    <row r="8" spans="1:10" x14ac:dyDescent="0.35">
      <c r="A8" s="266"/>
      <c r="B8" s="267"/>
      <c r="C8" s="267"/>
      <c r="D8" s="74"/>
      <c r="E8" s="182"/>
      <c r="G8" s="78"/>
      <c r="H8" s="77"/>
      <c r="I8" s="79"/>
    </row>
    <row r="9" spans="1:10" x14ac:dyDescent="0.35">
      <c r="A9" s="266"/>
      <c r="B9" s="267"/>
      <c r="C9" s="267"/>
      <c r="D9" s="73"/>
      <c r="E9" s="181"/>
      <c r="G9" s="78"/>
      <c r="H9" s="77"/>
      <c r="I9" s="79"/>
    </row>
    <row r="10" spans="1:10" x14ac:dyDescent="0.35">
      <c r="A10" s="266"/>
      <c r="B10" s="267"/>
      <c r="C10" s="267"/>
      <c r="D10" s="74"/>
      <c r="E10" s="182"/>
      <c r="G10" s="78"/>
      <c r="H10" s="77"/>
      <c r="I10" s="79"/>
    </row>
    <row r="11" spans="1:10" x14ac:dyDescent="0.35">
      <c r="A11" s="266"/>
      <c r="B11" s="267"/>
      <c r="C11" s="267"/>
      <c r="D11" s="73"/>
      <c r="E11" s="181"/>
      <c r="G11" s="78"/>
      <c r="H11" s="77"/>
      <c r="I11" s="79"/>
    </row>
    <row r="12" spans="1:10" x14ac:dyDescent="0.35">
      <c r="A12" s="266"/>
      <c r="B12" s="267"/>
      <c r="C12" s="267"/>
      <c r="D12" s="73"/>
      <c r="E12" s="181"/>
      <c r="G12" s="78"/>
      <c r="H12" s="77"/>
      <c r="I12" s="79"/>
    </row>
    <row r="13" spans="1:10" x14ac:dyDescent="0.35">
      <c r="A13" s="266"/>
      <c r="B13" s="267"/>
      <c r="C13" s="267"/>
      <c r="D13" s="73"/>
      <c r="E13" s="181"/>
      <c r="G13" s="78"/>
      <c r="H13" s="77"/>
      <c r="I13" s="79"/>
    </row>
    <row r="14" spans="1:10" ht="13.15" thickBot="1" x14ac:dyDescent="0.4">
      <c r="A14" s="268"/>
      <c r="B14" s="269"/>
      <c r="C14" s="269"/>
      <c r="D14" s="183"/>
      <c r="E14" s="184"/>
      <c r="G14" s="80"/>
      <c r="H14" s="175"/>
      <c r="I14" s="81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OJk303UF3cu3nW4EKk3gouvWZXApUfS9WeEKsB5OUSPDjwUQcH+0ILmHlD7ABhLAuJjSoYpyjTdxSKEMDWdeEA==" saltValue="0gXBLmB8JjK2+6O1vFr26Q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3" t="s">
        <v>26</v>
      </c>
      <c r="P1" s="273" t="s">
        <v>29</v>
      </c>
      <c r="Q1" s="273" t="s">
        <v>30</v>
      </c>
    </row>
    <row r="2" spans="1:21" x14ac:dyDescent="0.5">
      <c r="I2" s="273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3"/>
      <c r="Q2" s="273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4" t="s">
        <v>45</v>
      </c>
      <c r="K11" s="274"/>
      <c r="L11" s="274"/>
      <c r="M11" s="274"/>
      <c r="N11" s="274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2021-03-06T04:53:03Z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